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na.tanner\Documents\"/>
    </mc:Choice>
  </mc:AlternateContent>
  <workbookProtection workbookPassword="ED83" lockStructure="1"/>
  <bookViews>
    <workbookView xWindow="120" yWindow="105" windowWidth="11700" windowHeight="6735"/>
  </bookViews>
  <sheets>
    <sheet name="Calculator" sheetId="1" r:id="rId1"/>
    <sheet name="." sheetId="2" r:id="rId2"/>
  </sheets>
  <definedNames>
    <definedName name="_xlnm.Print_Area" localSheetId="0">Calculator!$B$2:$J$41</definedName>
  </definedNames>
  <calcPr calcId="162913"/>
</workbook>
</file>

<file path=xl/calcChain.xml><?xml version="1.0" encoding="utf-8"?>
<calcChain xmlns="http://schemas.openxmlformats.org/spreadsheetml/2006/main">
  <c r="F11" i="1" l="1"/>
  <c r="E39" i="1" l="1"/>
  <c r="F23" i="1" s="1"/>
  <c r="G23" i="1" s="1"/>
  <c r="H23" i="1" s="1"/>
  <c r="E38" i="1"/>
  <c r="G11" i="1" s="1"/>
  <c r="H11" i="1" s="1"/>
  <c r="F10" i="1"/>
  <c r="G10" i="1" s="1"/>
  <c r="H10" i="1" s="1"/>
  <c r="C38" i="1"/>
  <c r="F25" i="1"/>
  <c r="G25" i="1" s="1"/>
  <c r="H25" i="1" s="1"/>
  <c r="F9" i="1" l="1"/>
  <c r="F12" i="1" s="1"/>
  <c r="E41" i="1"/>
  <c r="F19" i="1"/>
  <c r="F29" i="1"/>
  <c r="G29" i="1" s="1"/>
  <c r="H29" i="1" s="1"/>
  <c r="F30" i="1"/>
  <c r="G30" i="1" s="1"/>
  <c r="H30" i="1" s="1"/>
  <c r="F28" i="1"/>
  <c r="G28" i="1" s="1"/>
  <c r="H28" i="1" s="1"/>
  <c r="F21" i="1"/>
  <c r="G21" i="1" s="1"/>
  <c r="H21" i="1" s="1"/>
  <c r="G9" i="1" l="1"/>
  <c r="H9" i="1" s="1"/>
  <c r="G19" i="1"/>
  <c r="H19" i="1" s="1"/>
  <c r="F27" i="1"/>
  <c r="F31" i="1" s="1"/>
  <c r="F34" i="1" s="1"/>
  <c r="F36" i="1" s="1"/>
  <c r="H12" i="1" l="1"/>
  <c r="G12" i="1"/>
  <c r="G27" i="1"/>
  <c r="G31" i="1" s="1"/>
  <c r="H31" i="1" s="1"/>
  <c r="H27" i="1"/>
  <c r="G34" i="1" l="1"/>
  <c r="H34" i="1" s="1"/>
  <c r="H36" i="1" l="1"/>
  <c r="G36" i="1"/>
</calcChain>
</file>

<file path=xl/sharedStrings.xml><?xml version="1.0" encoding="utf-8"?>
<sst xmlns="http://schemas.openxmlformats.org/spreadsheetml/2006/main" count="59" uniqueCount="43">
  <si>
    <t>Primary</t>
  </si>
  <si>
    <t>Year</t>
  </si>
  <si>
    <t>You have entered the students in the wrong year group order. Please re-enter.</t>
  </si>
  <si>
    <t>Fee Per Term</t>
  </si>
  <si>
    <t>Fee Per Annum</t>
  </si>
  <si>
    <t>Number of Students</t>
  </si>
  <si>
    <t xml:space="preserve">Secondary 1   </t>
  </si>
  <si>
    <t xml:space="preserve">Secondary 2   </t>
  </si>
  <si>
    <t xml:space="preserve">Secondary 3   </t>
  </si>
  <si>
    <t xml:space="preserve">Secondary 4   </t>
  </si>
  <si>
    <t xml:space="preserve">Enter Family Name:  </t>
  </si>
  <si>
    <t>Fee Per Week</t>
  </si>
  <si>
    <t>St. Mary's Primary</t>
  </si>
  <si>
    <r>
      <t xml:space="preserve">Enter the </t>
    </r>
    <r>
      <rPr>
        <b/>
        <sz val="10"/>
        <rFont val="Arial"/>
        <family val="2"/>
      </rPr>
      <t>number of students</t>
    </r>
    <r>
      <rPr>
        <sz val="10"/>
        <rFont val="Arial"/>
        <family val="2"/>
      </rPr>
      <t xml:space="preserve"> enrolled or to be enrolled in St Mary's Primary School </t>
    </r>
  </si>
  <si>
    <t>Hennessy</t>
  </si>
  <si>
    <t>Tuition Fees</t>
  </si>
  <si>
    <t>School Based Fees</t>
  </si>
  <si>
    <t>Building Fund</t>
  </si>
  <si>
    <t xml:space="preserve">Hennessy Fee   </t>
  </si>
  <si>
    <t xml:space="preserve">Total Primary and Secondary School Fees   </t>
  </si>
  <si>
    <t xml:space="preserve">TOTAL SECONDARY FEES   </t>
  </si>
  <si>
    <t>TOTAL PRIMARY FEES</t>
  </si>
  <si>
    <t xml:space="preserve">Average Fee Per Student   </t>
  </si>
  <si>
    <t xml:space="preserve">Building Fund   </t>
  </si>
  <si>
    <t>NB:</t>
  </si>
  <si>
    <t>Admin Fee</t>
  </si>
  <si>
    <t>per family</t>
  </si>
  <si>
    <t>per child</t>
  </si>
  <si>
    <t>Hennessy Fee</t>
  </si>
  <si>
    <t xml:space="preserve">Tuition Fees   </t>
  </si>
  <si>
    <t>&gt;&gt;&gt;&gt;&gt;&gt;&gt;</t>
  </si>
  <si>
    <t>ICT Ley</t>
  </si>
  <si>
    <t>Books Levy</t>
  </si>
  <si>
    <t>Council Levy</t>
  </si>
  <si>
    <t>St Mary's</t>
  </si>
  <si>
    <t>Education Levy</t>
  </si>
  <si>
    <r>
      <t xml:space="preserve">Enter the </t>
    </r>
    <r>
      <rPr>
        <b/>
        <sz val="10"/>
        <rFont val="Arial"/>
        <family val="2"/>
      </rPr>
      <t>year group</t>
    </r>
    <r>
      <rPr>
        <sz val="10"/>
        <rFont val="Arial"/>
        <family val="2"/>
      </rPr>
      <t xml:space="preserve"> of each student enrolled or to be enrolled in Hennessy Catholic College in the order </t>
    </r>
    <r>
      <rPr>
        <b/>
        <sz val="10"/>
        <rFont val="Arial"/>
        <family val="2"/>
      </rPr>
      <t>from lowest to highest</t>
    </r>
    <r>
      <rPr>
        <sz val="10"/>
        <rFont val="Arial"/>
        <family val="2"/>
      </rPr>
      <t>.</t>
    </r>
  </si>
  <si>
    <t>Community Council Levy</t>
  </si>
  <si>
    <t>Weekly fee is based on 48 payments per year</t>
  </si>
  <si>
    <t>Fees2017</t>
  </si>
  <si>
    <t>pw</t>
  </si>
  <si>
    <t>fees</t>
  </si>
  <si>
    <t>Welcome to the Young Catholic Schools - Fee Calculator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</si>
</sst>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22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sz val="12"/>
      <color indexed="43"/>
      <name val="Arial"/>
      <family val="2"/>
    </font>
    <font>
      <b/>
      <sz val="16"/>
      <name val="Arial"/>
      <family val="2"/>
    </font>
    <font>
      <sz val="12"/>
      <color theme="3" tint="0.79998168889431442"/>
      <name val="Arial"/>
      <family val="2"/>
    </font>
    <font>
      <b/>
      <sz val="20"/>
      <color rgb="FF002060"/>
      <name val="Arial"/>
      <family val="2"/>
    </font>
    <font>
      <sz val="12"/>
      <color rgb="FFFFFF66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FFFF6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rgb="FFFFFF9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41"/>
      </top>
      <bottom style="medium">
        <color indexed="5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7"/>
      </left>
      <right style="medium">
        <color indexed="41"/>
      </right>
      <top style="medium">
        <color indexed="57"/>
      </top>
      <bottom style="medium">
        <color indexed="4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41"/>
      </bottom>
      <diagonal/>
    </border>
    <border>
      <left/>
      <right/>
      <top style="medium">
        <color indexed="57"/>
      </top>
      <bottom style="medium">
        <color indexed="41"/>
      </bottom>
      <diagonal/>
    </border>
    <border>
      <left/>
      <right style="medium">
        <color indexed="41"/>
      </right>
      <top style="medium">
        <color indexed="57"/>
      </top>
      <bottom style="medium">
        <color indexed="41"/>
      </bottom>
      <diagonal/>
    </border>
  </borders>
  <cellStyleXfs count="2">
    <xf numFmtId="0" fontId="0" fillId="0" borderId="0"/>
    <xf numFmtId="0" fontId="20" fillId="8" borderId="0" applyNumberFormat="0" applyBorder="0" applyAlignment="0" applyProtection="0"/>
  </cellStyleXfs>
  <cellXfs count="75">
    <xf numFmtId="0" fontId="0" fillId="0" borderId="0" xfId="0"/>
    <xf numFmtId="0" fontId="10" fillId="2" borderId="0" xfId="0" applyFont="1" applyFill="1"/>
    <xf numFmtId="0" fontId="0" fillId="3" borderId="0" xfId="0" applyFill="1"/>
    <xf numFmtId="0" fontId="12" fillId="3" borderId="0" xfId="0" applyFont="1" applyFill="1"/>
    <xf numFmtId="0" fontId="13" fillId="3" borderId="0" xfId="0" applyFont="1" applyFill="1"/>
    <xf numFmtId="0" fontId="7" fillId="2" borderId="0" xfId="0" applyFont="1" applyFill="1"/>
    <xf numFmtId="0" fontId="7" fillId="3" borderId="0" xfId="0" applyFont="1" applyFill="1"/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2" xfId="0" applyFill="1" applyBorder="1" applyProtection="1"/>
    <xf numFmtId="0" fontId="0" fillId="4" borderId="0" xfId="0" applyFill="1" applyBorder="1" applyAlignment="1" applyProtection="1">
      <alignment horizontal="right"/>
    </xf>
    <xf numFmtId="0" fontId="4" fillId="4" borderId="0" xfId="0" applyFont="1" applyFill="1" applyBorder="1" applyProtection="1"/>
    <xf numFmtId="0" fontId="2" fillId="4" borderId="0" xfId="0" applyFont="1" applyFill="1" applyBorder="1" applyAlignment="1" applyProtection="1">
      <alignment horizontal="right" wrapText="1"/>
    </xf>
    <xf numFmtId="0" fontId="2" fillId="4" borderId="0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wrapText="1"/>
    </xf>
    <xf numFmtId="164" fontId="8" fillId="4" borderId="0" xfId="0" applyNumberFormat="1" applyFont="1" applyFill="1" applyBorder="1" applyProtection="1"/>
    <xf numFmtId="165" fontId="8" fillId="4" borderId="0" xfId="0" applyNumberFormat="1" applyFont="1" applyFill="1" applyBorder="1" applyProtection="1"/>
    <xf numFmtId="0" fontId="5" fillId="4" borderId="2" xfId="0" applyFont="1" applyFill="1" applyBorder="1" applyProtection="1"/>
    <xf numFmtId="0" fontId="0" fillId="4" borderId="0" xfId="0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wrapText="1" indent="1"/>
    </xf>
    <xf numFmtId="0" fontId="9" fillId="4" borderId="0" xfId="0" quotePrefix="1" applyFont="1" applyFill="1" applyBorder="1" applyProtection="1"/>
    <xf numFmtId="164" fontId="3" fillId="4" borderId="3" xfId="0" applyNumberFormat="1" applyFont="1" applyFill="1" applyBorder="1" applyProtection="1"/>
    <xf numFmtId="165" fontId="3" fillId="4" borderId="3" xfId="0" applyNumberFormat="1" applyFont="1" applyFill="1" applyBorder="1" applyProtection="1"/>
    <xf numFmtId="164" fontId="0" fillId="4" borderId="0" xfId="0" applyNumberFormat="1" applyFill="1" applyBorder="1" applyProtection="1"/>
    <xf numFmtId="0" fontId="4" fillId="4" borderId="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164" fontId="9" fillId="4" borderId="0" xfId="0" applyNumberFormat="1" applyFont="1" applyFill="1" applyBorder="1" applyProtection="1"/>
    <xf numFmtId="165" fontId="9" fillId="4" borderId="0" xfId="0" applyNumberFormat="1" applyFont="1" applyFill="1" applyBorder="1" applyProtection="1"/>
    <xf numFmtId="4" fontId="7" fillId="4" borderId="0" xfId="0" applyNumberFormat="1" applyFont="1" applyFill="1" applyBorder="1" applyProtection="1"/>
    <xf numFmtId="0" fontId="0" fillId="4" borderId="4" xfId="0" applyFill="1" applyBorder="1" applyAlignment="1" applyProtection="1">
      <alignment horizontal="center" vertical="center"/>
    </xf>
    <xf numFmtId="4" fontId="0" fillId="4" borderId="0" xfId="0" applyNumberFormat="1" applyFill="1" applyBorder="1" applyProtection="1"/>
    <xf numFmtId="0" fontId="5" fillId="4" borderId="2" xfId="0" applyFont="1" applyFill="1" applyBorder="1" applyAlignment="1" applyProtection="1">
      <alignment horizontal="left"/>
    </xf>
    <xf numFmtId="164" fontId="3" fillId="4" borderId="0" xfId="0" applyNumberFormat="1" applyFont="1" applyFill="1" applyBorder="1" applyProtection="1"/>
    <xf numFmtId="165" fontId="3" fillId="4" borderId="0" xfId="0" applyNumberFormat="1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4" fontId="3" fillId="4" borderId="0" xfId="0" applyNumberFormat="1" applyFont="1" applyFill="1" applyBorder="1" applyProtection="1"/>
    <xf numFmtId="0" fontId="10" fillId="4" borderId="0" xfId="0" applyFont="1" applyFill="1" applyBorder="1" applyProtection="1"/>
    <xf numFmtId="164" fontId="11" fillId="4" borderId="5" xfId="0" applyNumberFormat="1" applyFont="1" applyFill="1" applyBorder="1" applyProtection="1"/>
    <xf numFmtId="165" fontId="11" fillId="4" borderId="5" xfId="0" applyNumberFormat="1" applyFont="1" applyFill="1" applyBorder="1" applyProtection="1"/>
    <xf numFmtId="164" fontId="5" fillId="4" borderId="0" xfId="0" applyNumberFormat="1" applyFont="1" applyFill="1" applyBorder="1" applyProtection="1"/>
    <xf numFmtId="165" fontId="5" fillId="4" borderId="0" xfId="0" applyNumberFormat="1" applyFont="1" applyFill="1" applyBorder="1" applyProtection="1"/>
    <xf numFmtId="0" fontId="7" fillId="4" borderId="1" xfId="0" applyFont="1" applyFill="1" applyBorder="1" applyProtection="1"/>
    <xf numFmtId="0" fontId="14" fillId="4" borderId="0" xfId="0" applyFont="1" applyFill="1" applyBorder="1" applyProtection="1"/>
    <xf numFmtId="0" fontId="7" fillId="4" borderId="0" xfId="0" applyFont="1" applyFill="1" applyBorder="1" applyProtection="1"/>
    <xf numFmtId="0" fontId="7" fillId="4" borderId="2" xfId="0" applyFont="1" applyFill="1" applyBorder="1" applyProtection="1"/>
    <xf numFmtId="0" fontId="5" fillId="4" borderId="0" xfId="0" applyFont="1" applyFill="1" applyBorder="1" applyProtection="1"/>
    <xf numFmtId="0" fontId="7" fillId="4" borderId="6" xfId="0" applyFont="1" applyFill="1" applyBorder="1" applyProtection="1"/>
    <xf numFmtId="0" fontId="7" fillId="4" borderId="7" xfId="0" applyFont="1" applyFill="1" applyBorder="1" applyProtection="1"/>
    <xf numFmtId="0" fontId="7" fillId="4" borderId="8" xfId="0" applyFont="1" applyFill="1" applyBorder="1" applyProtection="1"/>
    <xf numFmtId="0" fontId="0" fillId="5" borderId="9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Protection="1"/>
    <xf numFmtId="0" fontId="15" fillId="4" borderId="7" xfId="0" applyFont="1" applyFill="1" applyBorder="1" applyProtection="1"/>
    <xf numFmtId="0" fontId="5" fillId="2" borderId="0" xfId="0" applyFont="1" applyFill="1" applyBorder="1"/>
    <xf numFmtId="0" fontId="7" fillId="2" borderId="0" xfId="0" applyFont="1" applyFill="1" applyBorder="1"/>
    <xf numFmtId="164" fontId="7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17" fillId="6" borderId="0" xfId="0" applyFont="1" applyFill="1"/>
    <xf numFmtId="165" fontId="18" fillId="2" borderId="0" xfId="0" applyNumberFormat="1" applyFont="1" applyFill="1" applyBorder="1" applyProtection="1"/>
    <xf numFmtId="0" fontId="0" fillId="6" borderId="0" xfId="0" applyFill="1"/>
    <xf numFmtId="0" fontId="19" fillId="7" borderId="0" xfId="0" applyFont="1" applyFill="1"/>
    <xf numFmtId="0" fontId="20" fillId="9" borderId="0" xfId="1" applyFill="1"/>
    <xf numFmtId="0" fontId="21" fillId="9" borderId="0" xfId="1" applyFont="1" applyFill="1"/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16" fillId="4" borderId="2" xfId="0" applyFont="1" applyFill="1" applyBorder="1" applyAlignment="1" applyProtection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V65536"/>
  <sheetViews>
    <sheetView tabSelected="1" zoomScale="75" workbookViewId="0">
      <selection activeCell="E9" sqref="E9"/>
    </sheetView>
  </sheetViews>
  <sheetFormatPr defaultRowHeight="15" x14ac:dyDescent="0.2"/>
  <cols>
    <col min="1" max="1" width="8.88671875" style="2"/>
    <col min="2" max="2" width="5.77734375" style="2" customWidth="1"/>
    <col min="3" max="3" width="3.77734375" style="2" customWidth="1"/>
    <col min="4" max="4" width="29.88671875" style="2" customWidth="1"/>
    <col min="5" max="5" width="8.88671875" style="2"/>
    <col min="6" max="6" width="9.77734375" style="2" bestFit="1" customWidth="1"/>
    <col min="7" max="8" width="8.88671875" style="2"/>
    <col min="9" max="9" width="1.33203125" style="2" customWidth="1"/>
    <col min="10" max="10" width="18.109375" style="2" customWidth="1"/>
    <col min="11" max="16384" width="8.88671875" style="2"/>
  </cols>
  <sheetData>
    <row r="1" spans="2:10" ht="15.75" thickBot="1" x14ac:dyDescent="0.25"/>
    <row r="2" spans="2:10" x14ac:dyDescent="0.2">
      <c r="B2" s="58"/>
      <c r="C2" s="59"/>
      <c r="D2" s="59"/>
      <c r="E2" s="59"/>
      <c r="F2" s="59"/>
      <c r="G2" s="59"/>
      <c r="H2" s="59"/>
      <c r="I2" s="59"/>
      <c r="J2" s="60"/>
    </row>
    <row r="3" spans="2:10" ht="26.25" x14ac:dyDescent="0.4">
      <c r="B3" s="72" t="s">
        <v>42</v>
      </c>
      <c r="C3" s="73"/>
      <c r="D3" s="73"/>
      <c r="E3" s="73"/>
      <c r="F3" s="73"/>
      <c r="G3" s="73"/>
      <c r="H3" s="73"/>
      <c r="I3" s="73"/>
      <c r="J3" s="74"/>
    </row>
    <row r="4" spans="2:10" ht="8.1" customHeight="1" thickBot="1" x14ac:dyDescent="0.25">
      <c r="B4" s="7"/>
      <c r="C4" s="8"/>
      <c r="D4" s="8"/>
      <c r="E4" s="8"/>
      <c r="F4" s="8"/>
      <c r="G4" s="8"/>
      <c r="H4" s="8"/>
      <c r="I4" s="8"/>
      <c r="J4" s="9"/>
    </row>
    <row r="5" spans="2:10" ht="20.100000000000001" customHeight="1" thickBot="1" x14ac:dyDescent="0.25">
      <c r="B5" s="7"/>
      <c r="C5" s="8"/>
      <c r="D5" s="10" t="s">
        <v>10</v>
      </c>
      <c r="E5" s="67"/>
      <c r="F5" s="68"/>
      <c r="G5" s="69"/>
      <c r="H5" s="8"/>
      <c r="I5" s="8"/>
      <c r="J5" s="9"/>
    </row>
    <row r="6" spans="2:10" ht="8.1" customHeight="1" x14ac:dyDescent="0.2">
      <c r="B6" s="7"/>
      <c r="C6" s="8"/>
      <c r="D6" s="8"/>
      <c r="E6" s="8"/>
      <c r="F6" s="8"/>
      <c r="G6" s="8"/>
      <c r="H6" s="8"/>
      <c r="I6" s="8"/>
      <c r="J6" s="9"/>
    </row>
    <row r="7" spans="2:10" ht="18" x14ac:dyDescent="0.25">
      <c r="B7" s="7"/>
      <c r="C7" s="8"/>
      <c r="D7" s="11" t="s">
        <v>12</v>
      </c>
      <c r="E7" s="8"/>
      <c r="F7" s="8"/>
      <c r="G7" s="8"/>
      <c r="H7" s="8"/>
      <c r="I7" s="8"/>
      <c r="J7" s="9"/>
    </row>
    <row r="8" spans="2:10" ht="26.25" thickBot="1" x14ac:dyDescent="0.25">
      <c r="B8" s="7"/>
      <c r="C8" s="8"/>
      <c r="D8" s="8"/>
      <c r="E8" s="12" t="s">
        <v>5</v>
      </c>
      <c r="F8" s="13" t="s">
        <v>3</v>
      </c>
      <c r="G8" s="13" t="s">
        <v>4</v>
      </c>
      <c r="H8" s="13" t="s">
        <v>11</v>
      </c>
      <c r="I8" s="8"/>
      <c r="J8" s="9"/>
    </row>
    <row r="9" spans="2:10" ht="27" thickBot="1" x14ac:dyDescent="0.3">
      <c r="B9" s="7"/>
      <c r="C9" s="8"/>
      <c r="D9" s="14" t="s">
        <v>13</v>
      </c>
      <c r="E9" s="50"/>
      <c r="F9" s="15">
        <f>IF(E9&lt;1,0,IF(OR(E39=1,E39=2,),F42*50%,IF(E39&gt;2,0,F42)))</f>
        <v>0</v>
      </c>
      <c r="G9" s="15">
        <f>F9*4</f>
        <v>0</v>
      </c>
      <c r="H9" s="16">
        <f>G9/52</f>
        <v>0</v>
      </c>
      <c r="I9" s="8"/>
      <c r="J9" s="17" t="s">
        <v>15</v>
      </c>
    </row>
    <row r="10" spans="2:10" ht="18" x14ac:dyDescent="0.25">
      <c r="B10" s="7"/>
      <c r="C10" s="8"/>
      <c r="D10" s="14"/>
      <c r="E10" s="18"/>
      <c r="F10" s="15">
        <f>IF(E9&gt;0,(('.'!B4+'.'!B5+'.'!B6)*E9)+SUM('.'!B2:'.'!B3),0)</f>
        <v>0</v>
      </c>
      <c r="G10" s="15">
        <f>F10*4</f>
        <v>0</v>
      </c>
      <c r="H10" s="16">
        <f>G10/52</f>
        <v>0</v>
      </c>
      <c r="I10" s="8"/>
      <c r="J10" s="17" t="s">
        <v>16</v>
      </c>
    </row>
    <row r="11" spans="2:10" ht="18" x14ac:dyDescent="0.25">
      <c r="B11" s="7"/>
      <c r="C11" s="8"/>
      <c r="D11" s="14"/>
      <c r="E11" s="18"/>
      <c r="F11" s="15">
        <f>IF(E9&gt;0,'.'!B12,0)</f>
        <v>0</v>
      </c>
      <c r="G11" s="15">
        <f>F11*4</f>
        <v>0</v>
      </c>
      <c r="H11" s="16">
        <f>G11/52</f>
        <v>0</v>
      </c>
      <c r="I11" s="8"/>
      <c r="J11" s="17" t="s">
        <v>17</v>
      </c>
    </row>
    <row r="12" spans="2:10" ht="18" x14ac:dyDescent="0.25">
      <c r="B12" s="7"/>
      <c r="C12" s="8"/>
      <c r="D12" s="19" t="s">
        <v>21</v>
      </c>
      <c r="E12" s="20" t="s">
        <v>30</v>
      </c>
      <c r="F12" s="21">
        <f>SUM(F9:F11)</f>
        <v>0</v>
      </c>
      <c r="G12" s="21">
        <f>SUM(G9:G11)</f>
        <v>0</v>
      </c>
      <c r="H12" s="22">
        <f>SUM(H9:H11)</f>
        <v>0</v>
      </c>
      <c r="I12" s="8"/>
      <c r="J12" s="17"/>
    </row>
    <row r="13" spans="2:10" x14ac:dyDescent="0.2">
      <c r="B13" s="7"/>
      <c r="C13" s="8"/>
      <c r="D13" s="14"/>
      <c r="E13" s="8"/>
      <c r="F13" s="23"/>
      <c r="G13" s="23"/>
      <c r="H13" s="8"/>
      <c r="I13" s="8"/>
      <c r="J13" s="9"/>
    </row>
    <row r="14" spans="2:10" ht="18" x14ac:dyDescent="0.25">
      <c r="B14" s="7"/>
      <c r="C14" s="8"/>
      <c r="D14" s="24" t="s">
        <v>14</v>
      </c>
      <c r="E14" s="8"/>
      <c r="F14" s="23"/>
      <c r="G14" s="23"/>
      <c r="H14" s="8"/>
      <c r="I14" s="8"/>
      <c r="J14" s="9"/>
    </row>
    <row r="15" spans="2:10" ht="8.1" customHeight="1" x14ac:dyDescent="0.2">
      <c r="B15" s="7"/>
      <c r="C15" s="8"/>
      <c r="D15" s="8"/>
      <c r="E15" s="8"/>
      <c r="F15" s="23"/>
      <c r="G15" s="23"/>
      <c r="H15" s="8"/>
      <c r="I15" s="8"/>
      <c r="J15" s="9"/>
    </row>
    <row r="16" spans="2:10" ht="45" customHeight="1" x14ac:dyDescent="0.2">
      <c r="B16" s="7"/>
      <c r="C16" s="8"/>
      <c r="D16" s="70" t="s">
        <v>36</v>
      </c>
      <c r="E16" s="71"/>
      <c r="F16" s="8"/>
      <c r="G16" s="8"/>
      <c r="H16" s="8"/>
      <c r="I16" s="8"/>
      <c r="J16" s="9"/>
    </row>
    <row r="17" spans="2:10" ht="25.5" x14ac:dyDescent="0.2">
      <c r="B17" s="7"/>
      <c r="C17" s="8"/>
      <c r="D17" s="8"/>
      <c r="E17" s="25" t="s">
        <v>1</v>
      </c>
      <c r="F17" s="13" t="s">
        <v>3</v>
      </c>
      <c r="G17" s="13" t="s">
        <v>4</v>
      </c>
      <c r="H17" s="13" t="s">
        <v>11</v>
      </c>
      <c r="I17" s="8"/>
      <c r="J17" s="9"/>
    </row>
    <row r="18" spans="2:10" ht="9.9499999999999993" customHeight="1" thickBot="1" x14ac:dyDescent="0.25">
      <c r="B18" s="7"/>
      <c r="C18" s="8"/>
      <c r="D18" s="8"/>
      <c r="E18" s="26"/>
      <c r="F18" s="13"/>
      <c r="G18" s="13"/>
      <c r="H18" s="8"/>
      <c r="I18" s="8"/>
      <c r="J18" s="9"/>
    </row>
    <row r="19" spans="2:10" ht="20.100000000000001" customHeight="1" thickBot="1" x14ac:dyDescent="0.3">
      <c r="B19" s="7"/>
      <c r="C19" s="8"/>
      <c r="D19" s="10" t="s">
        <v>6</v>
      </c>
      <c r="E19" s="50"/>
      <c r="F19" s="27">
        <f>IF(E39=1,VLOOKUP(E19,E44:F50,2),IF(E39=2,VLOOKUP(E19,E44:F50,2)*40%,IF(E39=3,VLOOKUP(E19,E44:F50,2)*25%,IF(E39&gt;3,0,0))))</f>
        <v>0</v>
      </c>
      <c r="G19" s="27">
        <f>F19*4</f>
        <v>0</v>
      </c>
      <c r="H19" s="28">
        <f>G19/52</f>
        <v>0</v>
      </c>
      <c r="I19" s="8"/>
      <c r="J19" s="9"/>
    </row>
    <row r="20" spans="2:10" ht="6" customHeight="1" thickBot="1" x14ac:dyDescent="0.25">
      <c r="B20" s="7"/>
      <c r="C20" s="8"/>
      <c r="D20" s="10"/>
      <c r="E20" s="18"/>
      <c r="F20" s="23"/>
      <c r="G20" s="23"/>
      <c r="H20" s="29"/>
      <c r="I20" s="8"/>
      <c r="J20" s="9"/>
    </row>
    <row r="21" spans="2:10" ht="20.100000000000001" customHeight="1" thickBot="1" x14ac:dyDescent="0.3">
      <c r="B21" s="7"/>
      <c r="C21" s="8"/>
      <c r="D21" s="10" t="s">
        <v>7</v>
      </c>
      <c r="E21" s="50"/>
      <c r="F21" s="27">
        <f>IF(E39=2,VLOOKUP(E21,E44:F50,2),IF(E39=3,VLOOKUP(E21,E44:F50,2)*40%,IF(E39&gt;3,VLOOKUP(E21,E44:F50,2)*25%,0)))</f>
        <v>0</v>
      </c>
      <c r="G21" s="27">
        <f>F21*4</f>
        <v>0</v>
      </c>
      <c r="H21" s="28">
        <f>G21/52</f>
        <v>0</v>
      </c>
      <c r="I21" s="8"/>
      <c r="J21" s="9"/>
    </row>
    <row r="22" spans="2:10" ht="6" customHeight="1" thickBot="1" x14ac:dyDescent="0.25">
      <c r="B22" s="7"/>
      <c r="C22" s="8"/>
      <c r="D22" s="10"/>
      <c r="E22" s="30"/>
      <c r="F22" s="23"/>
      <c r="G22" s="23"/>
      <c r="H22" s="29"/>
      <c r="I22" s="8"/>
      <c r="J22" s="9"/>
    </row>
    <row r="23" spans="2:10" ht="20.100000000000001" customHeight="1" thickBot="1" x14ac:dyDescent="0.3">
      <c r="B23" s="7"/>
      <c r="C23" s="8"/>
      <c r="D23" s="10" t="s">
        <v>8</v>
      </c>
      <c r="E23" s="50"/>
      <c r="F23" s="27">
        <f>IF(E39=3,VLOOKUP(E23,E44:F50,2),IF(E39&gt;3,VLOOKUP(E23,E44:F50,2)*40%,0))</f>
        <v>0</v>
      </c>
      <c r="G23" s="27">
        <f>F23*4</f>
        <v>0</v>
      </c>
      <c r="H23" s="28">
        <f>G23/52</f>
        <v>0</v>
      </c>
      <c r="I23" s="8"/>
      <c r="J23" s="9"/>
    </row>
    <row r="24" spans="2:10" ht="6" customHeight="1" thickBot="1" x14ac:dyDescent="0.25">
      <c r="B24" s="7"/>
      <c r="C24" s="8"/>
      <c r="D24" s="10"/>
      <c r="E24" s="30"/>
      <c r="F24" s="23"/>
      <c r="G24" s="23"/>
      <c r="H24" s="29"/>
      <c r="I24" s="8"/>
      <c r="J24" s="9"/>
    </row>
    <row r="25" spans="2:10" ht="20.100000000000001" customHeight="1" thickBot="1" x14ac:dyDescent="0.3">
      <c r="B25" s="7"/>
      <c r="C25" s="8"/>
      <c r="D25" s="10" t="s">
        <v>9</v>
      </c>
      <c r="E25" s="50"/>
      <c r="F25" s="27">
        <f>VLOOKUP(E25,E44:F50,2)</f>
        <v>0</v>
      </c>
      <c r="G25" s="27">
        <f>F25*4</f>
        <v>0</v>
      </c>
      <c r="H25" s="28">
        <f>G25/52</f>
        <v>0</v>
      </c>
      <c r="I25" s="8"/>
      <c r="J25" s="9"/>
    </row>
    <row r="26" spans="2:10" ht="9.9499999999999993" customHeight="1" x14ac:dyDescent="0.2">
      <c r="B26" s="7"/>
      <c r="C26" s="8"/>
      <c r="D26" s="10"/>
      <c r="E26" s="8"/>
      <c r="F26" s="23"/>
      <c r="G26" s="23"/>
      <c r="H26" s="31"/>
      <c r="I26" s="8"/>
      <c r="J26" s="9"/>
    </row>
    <row r="27" spans="2:10" ht="18" x14ac:dyDescent="0.25">
      <c r="B27" s="7"/>
      <c r="C27" s="8"/>
      <c r="D27" s="8"/>
      <c r="E27" s="8"/>
      <c r="F27" s="21">
        <f>SUM(F19:F25)</f>
        <v>0</v>
      </c>
      <c r="G27" s="21">
        <f>SUM(G19:G25)</f>
        <v>0</v>
      </c>
      <c r="H27" s="22">
        <f>SUM(H19:H25)</f>
        <v>0</v>
      </c>
      <c r="I27" s="8"/>
      <c r="J27" s="32" t="s">
        <v>29</v>
      </c>
    </row>
    <row r="28" spans="2:10" ht="18" x14ac:dyDescent="0.25">
      <c r="B28" s="7"/>
      <c r="C28" s="8"/>
      <c r="D28" s="8"/>
      <c r="E28" s="8"/>
      <c r="F28" s="33">
        <f>IF(E39&gt;0,E39*'.'!B9,0)</f>
        <v>0</v>
      </c>
      <c r="G28" s="33">
        <f>F28*4</f>
        <v>0</v>
      </c>
      <c r="H28" s="34">
        <f>G28/52</f>
        <v>0</v>
      </c>
      <c r="I28" s="8"/>
      <c r="J28" s="32" t="s">
        <v>18</v>
      </c>
    </row>
    <row r="29" spans="2:10" ht="18" x14ac:dyDescent="0.25">
      <c r="B29" s="7"/>
      <c r="C29" s="8"/>
      <c r="D29" s="8"/>
      <c r="E29" s="8"/>
      <c r="F29" s="33">
        <f>IF(E39&gt;0,25,0)</f>
        <v>0</v>
      </c>
      <c r="G29" s="33">
        <f>F29*4</f>
        <v>0</v>
      </c>
      <c r="H29" s="34">
        <f>G29/52</f>
        <v>0</v>
      </c>
      <c r="I29" s="8"/>
      <c r="J29" s="32" t="s">
        <v>33</v>
      </c>
    </row>
    <row r="30" spans="2:10" ht="18" x14ac:dyDescent="0.25">
      <c r="B30" s="7"/>
      <c r="C30" s="8"/>
      <c r="D30" s="8"/>
      <c r="E30" s="8"/>
      <c r="F30" s="33">
        <f>IF(E39&gt;0,'.'!B13,0)</f>
        <v>0</v>
      </c>
      <c r="G30" s="33">
        <f>F30*4</f>
        <v>0</v>
      </c>
      <c r="H30" s="34">
        <f>G30/52</f>
        <v>0</v>
      </c>
      <c r="I30" s="8"/>
      <c r="J30" s="32" t="s">
        <v>23</v>
      </c>
    </row>
    <row r="31" spans="2:10" ht="18" x14ac:dyDescent="0.25">
      <c r="B31" s="7"/>
      <c r="C31" s="8"/>
      <c r="D31" s="35" t="s">
        <v>20</v>
      </c>
      <c r="E31" s="20" t="s">
        <v>30</v>
      </c>
      <c r="F31" s="21">
        <f>SUM(F27:F30)</f>
        <v>0</v>
      </c>
      <c r="G31" s="21">
        <f>SUM(G27:G30)</f>
        <v>0</v>
      </c>
      <c r="H31" s="22">
        <f>G31/52</f>
        <v>0</v>
      </c>
      <c r="I31" s="8"/>
      <c r="J31" s="9"/>
    </row>
    <row r="32" spans="2:10" ht="18" x14ac:dyDescent="0.25">
      <c r="B32" s="7"/>
      <c r="C32" s="8"/>
      <c r="D32" s="10"/>
      <c r="E32" s="8"/>
      <c r="F32" s="33"/>
      <c r="G32" s="33"/>
      <c r="H32" s="36"/>
      <c r="I32" s="8"/>
      <c r="J32" s="9"/>
    </row>
    <row r="33" spans="2:17" ht="9.9499999999999993" customHeight="1" x14ac:dyDescent="0.2">
      <c r="B33" s="7"/>
      <c r="C33" s="8"/>
      <c r="D33" s="8"/>
      <c r="E33" s="8"/>
      <c r="F33" s="8"/>
      <c r="G33" s="8"/>
      <c r="H33" s="31"/>
      <c r="I33" s="8"/>
      <c r="J33" s="9"/>
    </row>
    <row r="34" spans="2:17" ht="18.75" thickBot="1" x14ac:dyDescent="0.3">
      <c r="B34" s="7"/>
      <c r="C34" s="8"/>
      <c r="D34" s="51" t="s">
        <v>19</v>
      </c>
      <c r="E34" s="37"/>
      <c r="F34" s="38">
        <f>F12+F31</f>
        <v>0</v>
      </c>
      <c r="G34" s="38">
        <f>G12+G31</f>
        <v>0</v>
      </c>
      <c r="H34" s="39">
        <f>G34/52</f>
        <v>0</v>
      </c>
      <c r="I34" s="8"/>
      <c r="J34" s="9"/>
    </row>
    <row r="35" spans="2:17" ht="9.9499999999999993" customHeight="1" thickTop="1" x14ac:dyDescent="0.25">
      <c r="B35" s="7"/>
      <c r="C35" s="8"/>
      <c r="D35" s="10"/>
      <c r="E35" s="8"/>
      <c r="F35" s="33"/>
      <c r="G35" s="33"/>
      <c r="H35" s="31"/>
      <c r="I35" s="8"/>
      <c r="J35" s="9"/>
    </row>
    <row r="36" spans="2:17" ht="15.75" x14ac:dyDescent="0.25">
      <c r="B36" s="7"/>
      <c r="C36" s="8"/>
      <c r="D36" s="10" t="s">
        <v>22</v>
      </c>
      <c r="E36" s="8"/>
      <c r="F36" s="40" t="str">
        <f>IF(E39&gt;0,F34/E41,"")</f>
        <v/>
      </c>
      <c r="G36" s="40" t="str">
        <f>IF(E39&gt;0,G34/E41,"")</f>
        <v/>
      </c>
      <c r="H36" s="41" t="str">
        <f>IF(E39&gt;0,H34/E41,"")</f>
        <v/>
      </c>
      <c r="I36" s="8"/>
      <c r="J36" s="9"/>
    </row>
    <row r="37" spans="2:17" ht="8.1" customHeight="1" x14ac:dyDescent="0.2">
      <c r="B37" s="7"/>
      <c r="C37" s="8"/>
      <c r="D37" s="8"/>
      <c r="E37" s="8"/>
      <c r="F37" s="8"/>
      <c r="G37" s="8"/>
      <c r="H37" s="8"/>
      <c r="I37" s="8"/>
      <c r="J37" s="9"/>
    </row>
    <row r="38" spans="2:17" ht="20.25" x14ac:dyDescent="0.3">
      <c r="B38" s="42"/>
      <c r="C38" s="43" t="str">
        <f>IF(AND(E21&lt;E19,E21&gt;0),E52,IF(AND(E23&lt;E21,E23&gt;0),E52,IF(AND(E25&lt;E23,E25&gt;0),E52,"")))</f>
        <v/>
      </c>
      <c r="D38" s="44"/>
      <c r="E38" s="52">
        <f>(COUNTIF(E19:E25,"&gt;0"))-(IF(E19=7,1,0))</f>
        <v>0</v>
      </c>
      <c r="F38" s="44"/>
      <c r="G38" s="44"/>
      <c r="H38" s="44"/>
      <c r="I38" s="44"/>
      <c r="J38" s="45"/>
    </row>
    <row r="39" spans="2:17" x14ac:dyDescent="0.2">
      <c r="B39" s="42"/>
      <c r="C39" s="44"/>
      <c r="D39" s="44"/>
      <c r="E39" s="52">
        <f>COUNTIF(E19:E25,"&gt;0")</f>
        <v>0</v>
      </c>
      <c r="F39" s="44"/>
      <c r="G39" s="44"/>
      <c r="H39" s="44"/>
      <c r="I39" s="44"/>
      <c r="J39" s="45"/>
    </row>
    <row r="40" spans="2:17" ht="15.75" x14ac:dyDescent="0.25">
      <c r="B40" s="42"/>
      <c r="C40" s="44" t="s">
        <v>24</v>
      </c>
      <c r="D40" s="46" t="s">
        <v>38</v>
      </c>
      <c r="E40" s="44"/>
      <c r="F40" s="44"/>
      <c r="G40" s="44"/>
      <c r="H40" s="44"/>
      <c r="I40" s="44"/>
      <c r="J40" s="45"/>
    </row>
    <row r="41" spans="2:17" ht="15.75" thickBot="1" x14ac:dyDescent="0.25">
      <c r="B41" s="47"/>
      <c r="C41" s="48"/>
      <c r="D41" s="48"/>
      <c r="E41" s="53">
        <f>E9+E39</f>
        <v>0</v>
      </c>
      <c r="F41" s="48"/>
      <c r="G41" s="48"/>
      <c r="H41" s="48"/>
      <c r="I41" s="48"/>
      <c r="J41" s="49"/>
      <c r="K41" s="4"/>
      <c r="L41" s="3"/>
    </row>
    <row r="42" spans="2:17" ht="15.75" x14ac:dyDescent="0.25">
      <c r="B42" s="61"/>
      <c r="C42" s="65"/>
      <c r="D42" s="65"/>
      <c r="E42" s="66" t="s">
        <v>0</v>
      </c>
      <c r="F42" s="66">
        <v>318</v>
      </c>
      <c r="G42" s="66"/>
      <c r="H42" s="66"/>
      <c r="I42" s="66"/>
      <c r="J42" s="66"/>
      <c r="K42" s="65"/>
      <c r="L42" s="65"/>
      <c r="M42" s="65"/>
    </row>
    <row r="43" spans="2:17" ht="15.75" x14ac:dyDescent="0.25">
      <c r="B43" s="63"/>
      <c r="C43" s="65"/>
      <c r="D43" s="65"/>
      <c r="E43" s="66"/>
      <c r="F43" s="66"/>
      <c r="G43" s="66"/>
      <c r="H43" s="66"/>
      <c r="I43" s="66"/>
      <c r="J43" s="66"/>
      <c r="K43" s="65"/>
      <c r="L43" s="65"/>
      <c r="M43" s="65"/>
      <c r="N43" s="63"/>
      <c r="O43" s="63"/>
      <c r="P43" s="63"/>
      <c r="Q43" s="63"/>
    </row>
    <row r="44" spans="2:17" ht="15.75" x14ac:dyDescent="0.25">
      <c r="B44" s="63"/>
      <c r="C44" s="65"/>
      <c r="D44" s="65"/>
      <c r="E44" s="66">
        <v>0</v>
      </c>
      <c r="F44" s="66">
        <v>0</v>
      </c>
      <c r="G44" s="66"/>
      <c r="H44" s="66"/>
      <c r="I44" s="66"/>
      <c r="J44" s="66"/>
      <c r="K44" s="65"/>
      <c r="L44" s="65"/>
      <c r="M44" s="65"/>
      <c r="N44" s="63"/>
      <c r="O44" s="63"/>
      <c r="P44" s="63"/>
      <c r="Q44" s="63"/>
    </row>
    <row r="45" spans="2:17" ht="15.75" x14ac:dyDescent="0.25">
      <c r="B45" s="63"/>
      <c r="C45" s="65"/>
      <c r="D45" s="65"/>
      <c r="E45" s="66">
        <v>7</v>
      </c>
      <c r="F45" s="66">
        <v>479</v>
      </c>
      <c r="G45" s="66"/>
      <c r="H45" s="66"/>
      <c r="I45" s="66"/>
      <c r="J45" s="66"/>
      <c r="K45" s="65"/>
      <c r="L45" s="65"/>
      <c r="M45" s="65"/>
      <c r="N45" s="63"/>
      <c r="O45" s="63"/>
      <c r="P45" s="63"/>
      <c r="Q45" s="63"/>
    </row>
    <row r="46" spans="2:17" ht="15.75" x14ac:dyDescent="0.25">
      <c r="B46" s="63"/>
      <c r="C46" s="65"/>
      <c r="D46" s="65"/>
      <c r="E46" s="66">
        <v>8</v>
      </c>
      <c r="F46" s="66">
        <v>479</v>
      </c>
      <c r="G46" s="66"/>
      <c r="H46" s="66"/>
      <c r="I46" s="66"/>
      <c r="J46" s="66"/>
      <c r="K46" s="65"/>
      <c r="L46" s="65"/>
      <c r="M46" s="65"/>
      <c r="N46" s="63"/>
      <c r="O46" s="63"/>
      <c r="P46" s="63"/>
      <c r="Q46" s="63"/>
    </row>
    <row r="47" spans="2:17" ht="15.75" x14ac:dyDescent="0.25">
      <c r="B47" s="63"/>
      <c r="C47" s="65"/>
      <c r="D47" s="65"/>
      <c r="E47" s="66">
        <v>9</v>
      </c>
      <c r="F47" s="66">
        <v>495</v>
      </c>
      <c r="G47" s="66"/>
      <c r="H47" s="66"/>
      <c r="I47" s="66"/>
      <c r="J47" s="66"/>
      <c r="K47" s="65"/>
      <c r="L47" s="65"/>
      <c r="M47" s="65"/>
      <c r="N47" s="63"/>
      <c r="O47" s="63"/>
      <c r="P47" s="63"/>
      <c r="Q47" s="63"/>
    </row>
    <row r="48" spans="2:17" ht="15.75" x14ac:dyDescent="0.25">
      <c r="B48" s="63"/>
      <c r="C48" s="65"/>
      <c r="D48" s="65"/>
      <c r="E48" s="66">
        <v>10</v>
      </c>
      <c r="F48" s="66">
        <v>495</v>
      </c>
      <c r="G48" s="66"/>
      <c r="H48" s="66"/>
      <c r="I48" s="66"/>
      <c r="J48" s="66"/>
      <c r="K48" s="65"/>
      <c r="L48" s="65"/>
      <c r="M48" s="65"/>
      <c r="N48" s="63"/>
      <c r="O48" s="63"/>
      <c r="P48" s="63"/>
      <c r="Q48" s="63"/>
    </row>
    <row r="49" spans="2:17" ht="15.75" x14ac:dyDescent="0.25">
      <c r="B49" s="63"/>
      <c r="C49" s="65"/>
      <c r="D49" s="65"/>
      <c r="E49" s="66">
        <v>11</v>
      </c>
      <c r="F49" s="66">
        <v>551</v>
      </c>
      <c r="G49" s="66"/>
      <c r="H49" s="66"/>
      <c r="I49" s="66"/>
      <c r="J49" s="66"/>
      <c r="K49" s="65"/>
      <c r="L49" s="65"/>
      <c r="M49" s="65"/>
      <c r="N49" s="63"/>
      <c r="O49" s="63"/>
      <c r="P49" s="63"/>
      <c r="Q49" s="63"/>
    </row>
    <row r="50" spans="2:17" ht="15.75" x14ac:dyDescent="0.25">
      <c r="B50" s="63"/>
      <c r="C50" s="65"/>
      <c r="D50" s="65"/>
      <c r="E50" s="66">
        <v>12</v>
      </c>
      <c r="F50" s="66">
        <v>551</v>
      </c>
      <c r="G50" s="66"/>
      <c r="H50" s="66"/>
      <c r="I50" s="66"/>
      <c r="J50" s="66"/>
      <c r="K50" s="65"/>
      <c r="L50" s="65"/>
      <c r="M50" s="65"/>
      <c r="N50" s="63"/>
      <c r="O50" s="63"/>
      <c r="P50" s="63"/>
      <c r="Q50" s="63"/>
    </row>
    <row r="51" spans="2:17" ht="15.75" x14ac:dyDescent="0.25">
      <c r="B51" s="63"/>
      <c r="C51" s="65"/>
      <c r="D51" s="65"/>
      <c r="E51" s="66"/>
      <c r="F51" s="66"/>
      <c r="G51" s="66"/>
      <c r="H51" s="66"/>
      <c r="I51" s="66"/>
      <c r="J51" s="66"/>
      <c r="K51" s="65"/>
      <c r="L51" s="65"/>
      <c r="M51" s="65"/>
      <c r="N51" s="63"/>
      <c r="O51" s="63"/>
      <c r="P51" s="63"/>
      <c r="Q51" s="63"/>
    </row>
    <row r="52" spans="2:17" ht="15.75" x14ac:dyDescent="0.25">
      <c r="B52" s="63"/>
      <c r="C52" s="65"/>
      <c r="D52" s="65"/>
      <c r="E52" s="66" t="s">
        <v>2</v>
      </c>
      <c r="F52" s="66"/>
      <c r="G52" s="66"/>
      <c r="H52" s="66"/>
      <c r="I52" s="66"/>
      <c r="J52" s="66"/>
      <c r="K52" s="65"/>
      <c r="L52" s="65"/>
      <c r="M52" s="65"/>
      <c r="N52" s="63"/>
      <c r="O52" s="63"/>
      <c r="P52" s="63"/>
      <c r="Q52" s="63"/>
    </row>
    <row r="53" spans="2:17" ht="15.75" x14ac:dyDescent="0.25"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</row>
    <row r="54" spans="2:17" x14ac:dyDescent="0.2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2:17" x14ac:dyDescent="0.2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2:17" x14ac:dyDescent="0.2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2:17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2:17" x14ac:dyDescent="0.2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2:17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2:17" x14ac:dyDescent="0.2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2:17" x14ac:dyDescent="0.2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2:17" x14ac:dyDescent="0.2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2:17" x14ac:dyDescent="0.2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</row>
    <row r="64" spans="2:17" x14ac:dyDescent="0.2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</row>
    <row r="65" spans="2:17" x14ac:dyDescent="0.2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2:17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5536" spans="256:256" x14ac:dyDescent="0.2">
      <c r="IV65536" s="6" t="s">
        <v>39</v>
      </c>
    </row>
  </sheetData>
  <sheetProtection algorithmName="SHA-512" hashValue="9mOg1B9q6bCXVsOYUg/w+3maooZV6W/FLtsV9KzILj5csVGcpb76IbQhhwvPN1SDbE3qQWZHG2XObtxMlE0MHw==" saltValue="rCHw+mHvJmmq3qOrfJH0SA==" spinCount="100000" sheet="1" selectLockedCells="1"/>
  <mergeCells count="3">
    <mergeCell ref="E5:G5"/>
    <mergeCell ref="D16:E16"/>
    <mergeCell ref="B3:J3"/>
  </mergeCells>
  <phoneticPr fontId="0" type="noConversion"/>
  <dataValidations xWindow="129" yWindow="622" count="4">
    <dataValidation type="whole" operator="notBetween" allowBlank="1" showInputMessage="1" showErrorMessage="1" errorTitle="Invalid entry!" promptTitle="Valid Input:" prompt="Valid inputs are 0,7,8,9,10,11 or 12" sqref="E19">
      <formula1>1</formula1>
      <formula2>6</formula2>
    </dataValidation>
    <dataValidation type="whole" operator="notBetween" allowBlank="1" showInputMessage="1" showErrorMessage="1" errorTitle="Invalid entry!" promptTitle="Valid input:" prompt="Valid inputs are 0,7,8,9,10,11 or 12" sqref="E25 E21">
      <formula1>1</formula1>
      <formula2>6</formula2>
    </dataValidation>
    <dataValidation type="whole" operator="notBetween" allowBlank="1" showInputMessage="1" showErrorMessage="1" errorTitle="Invalid input!" promptTitle="Valid input:" prompt="Valid inputs are 0,7,8,9,10,11 or 12" sqref="E23">
      <formula1>1</formula1>
      <formula2>6</formula2>
    </dataValidation>
    <dataValidation type="whole" allowBlank="1" showInputMessage="1" showErrorMessage="1" sqref="E9:E11">
      <formula1>0</formula1>
      <formula2>10</formula2>
    </dataValidation>
  </dataValidations>
  <printOptions horizontalCentered="1"/>
  <pageMargins left="0.74803149606299213" right="0.74803149606299213" top="1.3385826771653544" bottom="0.98425196850393704" header="0.51181102362204722" footer="0.51181102362204722"/>
  <pageSetup paperSize="9" scale="75" orientation="portrait" r:id="rId1"/>
  <headerFooter alignWithMargins="0">
    <oddHeader>&amp;C&amp;"Arial,Bold"&amp;14School Fees for 2008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3"/>
  <sheetViews>
    <sheetView workbookViewId="0">
      <selection activeCell="B4" sqref="B4"/>
    </sheetView>
  </sheetViews>
  <sheetFormatPr defaultRowHeight="15" x14ac:dyDescent="0.2"/>
  <cols>
    <col min="1" max="1" width="15.5546875" style="1" customWidth="1"/>
    <col min="2" max="2" width="10.77734375" style="1" customWidth="1"/>
    <col min="3" max="16384" width="8.88671875" style="1"/>
  </cols>
  <sheetData>
    <row r="1" spans="1:8" ht="15.75" x14ac:dyDescent="0.25">
      <c r="A1" s="54" t="s">
        <v>12</v>
      </c>
      <c r="B1" s="55"/>
      <c r="C1" s="55"/>
      <c r="D1" s="5"/>
      <c r="E1" s="5"/>
      <c r="F1" s="5"/>
      <c r="G1" s="5"/>
      <c r="H1" s="5"/>
    </row>
    <row r="2" spans="1:8" x14ac:dyDescent="0.2">
      <c r="A2" s="55" t="s">
        <v>25</v>
      </c>
      <c r="B2" s="56">
        <v>125</v>
      </c>
      <c r="C2" s="55" t="s">
        <v>26</v>
      </c>
      <c r="D2" s="5"/>
      <c r="E2" s="5"/>
      <c r="F2" s="5"/>
      <c r="G2" s="5"/>
      <c r="H2" s="5"/>
    </row>
    <row r="3" spans="1:8" x14ac:dyDescent="0.2">
      <c r="A3" s="55" t="s">
        <v>37</v>
      </c>
      <c r="B3" s="56">
        <v>27</v>
      </c>
      <c r="C3" s="55" t="s">
        <v>26</v>
      </c>
      <c r="D3" s="5"/>
      <c r="E3" s="5"/>
      <c r="F3" s="5"/>
      <c r="G3" s="5"/>
      <c r="H3" s="5"/>
    </row>
    <row r="4" spans="1:8" x14ac:dyDescent="0.2">
      <c r="A4" s="55" t="s">
        <v>35</v>
      </c>
      <c r="B4" s="56">
        <v>100</v>
      </c>
      <c r="C4" s="55" t="s">
        <v>27</v>
      </c>
      <c r="D4" s="5"/>
      <c r="E4" s="5"/>
      <c r="F4" s="5"/>
      <c r="G4" s="5"/>
      <c r="H4" s="5"/>
    </row>
    <row r="5" spans="1:8" x14ac:dyDescent="0.2">
      <c r="A5" s="55" t="s">
        <v>31</v>
      </c>
      <c r="B5" s="56">
        <v>0</v>
      </c>
      <c r="C5" s="55" t="s">
        <v>27</v>
      </c>
      <c r="D5" s="5"/>
      <c r="E5" s="5"/>
      <c r="F5" s="5"/>
      <c r="G5" s="5"/>
      <c r="H5" s="5"/>
    </row>
    <row r="6" spans="1:8" x14ac:dyDescent="0.2">
      <c r="A6" s="55" t="s">
        <v>32</v>
      </c>
      <c r="B6" s="56">
        <v>0</v>
      </c>
      <c r="C6" s="55" t="s">
        <v>27</v>
      </c>
      <c r="D6" s="5"/>
      <c r="E6" s="5"/>
      <c r="F6" s="5"/>
      <c r="G6" s="5"/>
      <c r="H6" s="5"/>
    </row>
    <row r="7" spans="1:8" x14ac:dyDescent="0.2">
      <c r="A7" s="55"/>
      <c r="B7" s="57"/>
      <c r="C7" s="55"/>
      <c r="D7" s="5"/>
      <c r="E7" s="5"/>
      <c r="F7" s="5"/>
      <c r="G7" s="5"/>
      <c r="H7" s="5"/>
    </row>
    <row r="8" spans="1:8" ht="15.75" x14ac:dyDescent="0.25">
      <c r="A8" s="54" t="s">
        <v>14</v>
      </c>
      <c r="B8" s="57"/>
      <c r="C8" s="55"/>
      <c r="D8" s="5"/>
      <c r="E8" s="5"/>
      <c r="F8" s="5"/>
      <c r="G8" s="5"/>
      <c r="H8" s="5"/>
    </row>
    <row r="9" spans="1:8" x14ac:dyDescent="0.2">
      <c r="A9" s="55" t="s">
        <v>28</v>
      </c>
      <c r="B9" s="62">
        <v>405</v>
      </c>
      <c r="C9" s="55" t="s">
        <v>27</v>
      </c>
      <c r="D9" s="5"/>
      <c r="E9" s="5"/>
      <c r="F9" s="5"/>
      <c r="G9" s="5"/>
      <c r="H9" s="5"/>
    </row>
    <row r="10" spans="1:8" x14ac:dyDescent="0.2">
      <c r="A10" s="55"/>
      <c r="B10" s="57"/>
      <c r="C10" s="55"/>
      <c r="D10" s="5"/>
      <c r="E10" s="5"/>
      <c r="F10" s="5"/>
      <c r="G10" s="5"/>
      <c r="H10" s="5"/>
    </row>
    <row r="11" spans="1:8" ht="15.75" x14ac:dyDescent="0.25">
      <c r="A11" s="54" t="s">
        <v>17</v>
      </c>
      <c r="B11" s="57"/>
      <c r="C11" s="55"/>
      <c r="D11" s="5"/>
      <c r="E11" s="5"/>
      <c r="F11" s="5"/>
      <c r="G11" s="5"/>
      <c r="H11" s="5"/>
    </row>
    <row r="12" spans="1:8" x14ac:dyDescent="0.2">
      <c r="A12" s="55" t="s">
        <v>34</v>
      </c>
      <c r="B12" s="56">
        <v>80</v>
      </c>
      <c r="C12" s="55" t="s">
        <v>26</v>
      </c>
      <c r="D12" s="5"/>
      <c r="E12" s="5"/>
      <c r="F12" s="5"/>
      <c r="G12" s="5"/>
      <c r="H12" s="5"/>
    </row>
    <row r="13" spans="1:8" x14ac:dyDescent="0.2">
      <c r="A13" s="5" t="s">
        <v>14</v>
      </c>
      <c r="B13" s="56">
        <v>111</v>
      </c>
      <c r="C13" s="5" t="s">
        <v>26</v>
      </c>
      <c r="D13" s="5"/>
      <c r="E13" s="5"/>
      <c r="F13" s="5"/>
      <c r="G13" s="5"/>
      <c r="H13" s="5"/>
    </row>
    <row r="14" spans="1:8" x14ac:dyDescent="0.2">
      <c r="A14" s="5"/>
      <c r="B14" s="5"/>
      <c r="C14" s="5"/>
      <c r="D14" s="5"/>
      <c r="E14" s="5"/>
      <c r="F14" s="5"/>
      <c r="G14" s="5"/>
      <c r="H14" s="5"/>
    </row>
    <row r="15" spans="1:8" x14ac:dyDescent="0.2">
      <c r="A15" s="5" t="s">
        <v>33</v>
      </c>
      <c r="B15" s="56">
        <v>25</v>
      </c>
      <c r="C15" s="5" t="s">
        <v>26</v>
      </c>
      <c r="D15" s="5"/>
      <c r="E15" s="5"/>
      <c r="F15" s="5"/>
      <c r="G15" s="5"/>
      <c r="H15" s="5"/>
    </row>
    <row r="16" spans="1:8" x14ac:dyDescent="0.2">
      <c r="A16" s="5"/>
      <c r="B16" s="5"/>
      <c r="C16" s="5"/>
      <c r="D16" s="5"/>
      <c r="E16" s="5"/>
      <c r="F16" s="5"/>
      <c r="G16" s="5"/>
      <c r="H16" s="5"/>
    </row>
    <row r="17" spans="1:8" x14ac:dyDescent="0.2">
      <c r="A17" s="5"/>
      <c r="B17" s="5"/>
      <c r="C17" s="5"/>
      <c r="D17" s="5"/>
      <c r="E17" s="5"/>
      <c r="F17" s="5"/>
      <c r="G17" s="5"/>
      <c r="H17" s="5"/>
    </row>
    <row r="18" spans="1:8" x14ac:dyDescent="0.2">
      <c r="A18" s="64" t="s">
        <v>40</v>
      </c>
      <c r="B18" s="64"/>
      <c r="C18" s="64" t="s">
        <v>41</v>
      </c>
      <c r="D18" s="5"/>
      <c r="E18" s="5"/>
      <c r="F18" s="5"/>
      <c r="G18" s="5"/>
      <c r="H18" s="5"/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.</vt:lpstr>
      <vt:lpstr>Calculator!Print_Area</vt:lpstr>
    </vt:vector>
  </TitlesOfParts>
  <Company>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barkerj</dc:creator>
  <cp:lastModifiedBy>fiona.tanner</cp:lastModifiedBy>
  <cp:lastPrinted>2013-11-19T21:07:24Z</cp:lastPrinted>
  <dcterms:created xsi:type="dcterms:W3CDTF">2006-06-08T10:24:11Z</dcterms:created>
  <dcterms:modified xsi:type="dcterms:W3CDTF">2020-02-26T04:32:02Z</dcterms:modified>
</cp:coreProperties>
</file>